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5cf38a1943715d/Documents/Parish Clerk/AUDIT 2021-22/"/>
    </mc:Choice>
  </mc:AlternateContent>
  <xr:revisionPtr revIDLastSave="0" documentId="8_{7860C63F-6C59-4130-8E6D-92D2F312DF8E}" xr6:coauthVersionLast="47" xr6:coauthVersionMax="47" xr10:uidLastSave="{00000000-0000-0000-0000-000000000000}"/>
  <bookViews>
    <workbookView xWindow="-108" yWindow="-108" windowWidth="23256" windowHeight="12456" xr2:uid="{68AD0708-422B-4EF5-9A62-D6A0C6D76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5" i="1" l="1"/>
  <c r="D65" i="1"/>
  <c r="F63" i="1"/>
  <c r="G55" i="1"/>
  <c r="F55" i="1"/>
  <c r="E55" i="1"/>
  <c r="D55" i="1"/>
  <c r="C55" i="1"/>
  <c r="C57" i="1" s="1"/>
  <c r="G49" i="1"/>
  <c r="G57" i="1" s="1"/>
  <c r="F49" i="1"/>
  <c r="C49" i="1"/>
  <c r="D46" i="1"/>
  <c r="D49" i="1" s="1"/>
  <c r="D57" i="1" s="1"/>
  <c r="F45" i="1"/>
  <c r="E45" i="1"/>
  <c r="E49" i="1" s="1"/>
  <c r="G42" i="1"/>
  <c r="F42" i="1"/>
  <c r="E42" i="1"/>
  <c r="D42" i="1"/>
  <c r="C42" i="1"/>
  <c r="F37" i="1"/>
  <c r="E37" i="1"/>
  <c r="F36" i="1"/>
  <c r="G31" i="1"/>
  <c r="G32" i="1" s="1"/>
  <c r="D31" i="1"/>
  <c r="C31" i="1"/>
  <c r="E29" i="1"/>
  <c r="G26" i="1"/>
  <c r="E21" i="1"/>
  <c r="F20" i="1"/>
  <c r="F31" i="1" s="1"/>
  <c r="F32" i="1" s="1"/>
  <c r="E20" i="1"/>
  <c r="E31" i="1" s="1"/>
  <c r="G11" i="1"/>
  <c r="F11" i="1"/>
  <c r="E61" i="1" s="1"/>
  <c r="E63" i="1" s="1"/>
  <c r="E65" i="1" s="1"/>
  <c r="E11" i="1"/>
  <c r="D11" i="1"/>
  <c r="C11" i="1"/>
  <c r="E57" i="1" l="1"/>
  <c r="F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mtpar</author>
  </authors>
  <commentList>
    <comment ref="F29" authorId="0" shapeId="0" xr:uid="{BF78DB2C-5ADF-4798-8E2C-28B04F61974A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£360 HALC
£120 Zoom
£36 CPRE
£63 Parish Online
£35 Data Protection
</t>
        </r>
      </text>
    </comment>
    <comment ref="F36" authorId="0" shapeId="0" xr:uid="{940EF4CC-1D43-48E7-B058-F67F4924113B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2 years fees
</t>
        </r>
      </text>
    </comment>
    <comment ref="F40" authorId="0" shapeId="0" xr:uid="{D49A3900-6FE9-44FB-9219-ED3482EF4C48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Cycle path clearance</t>
        </r>
      </text>
    </comment>
    <comment ref="F45" authorId="0" shapeId="0" xr:uid="{C14662EA-4D45-4EF3-B4EB-E49804E7589E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Cherry trees £427
Speed sign poles £272</t>
        </r>
      </text>
    </comment>
    <comment ref="F46" authorId="0" shapeId="0" xr:uid="{321660AB-AB1C-49A6-AF6D-236D5FD0BCFE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Inspections &amp; repairs</t>
        </r>
      </text>
    </comment>
    <comment ref="F53" authorId="0" shapeId="0" xr:uid="{A428E5EB-939B-466A-BD35-841DB34C7C49}">
      <text>
        <r>
          <rPr>
            <b/>
            <sz val="9"/>
            <color indexed="81"/>
            <rFont val="Tahoma"/>
            <family val="2"/>
          </rPr>
          <t>mtpar:</t>
        </r>
        <r>
          <rPr>
            <sz val="9"/>
            <color indexed="81"/>
            <rFont val="Tahoma"/>
            <family val="2"/>
          </rPr>
          <t xml:space="preserve">
Sports Pavilion burglar alarm contribution</t>
        </r>
      </text>
    </comment>
  </commentList>
</comments>
</file>

<file path=xl/sharedStrings.xml><?xml version="1.0" encoding="utf-8"?>
<sst xmlns="http://schemas.openxmlformats.org/spreadsheetml/2006/main" count="71" uniqueCount="60">
  <si>
    <t>Michelmersh and Timsbury Parish Council</t>
  </si>
  <si>
    <t>Summary of Accounts 2021-22</t>
  </si>
  <si>
    <t>2017-18</t>
  </si>
  <si>
    <t>2018-19</t>
  </si>
  <si>
    <t>2019-20</t>
  </si>
  <si>
    <t>2020-21</t>
  </si>
  <si>
    <t>2021-22</t>
  </si>
  <si>
    <t>INCOME</t>
  </si>
  <si>
    <t>£</t>
  </si>
  <si>
    <t>Precept</t>
  </si>
  <si>
    <t>Rent</t>
  </si>
  <si>
    <t>VAT Reclaimed</t>
  </si>
  <si>
    <t>Bank Interest</t>
  </si>
  <si>
    <t>Section 106 &amp; grants</t>
  </si>
  <si>
    <t>Borough &amp; County Grants</t>
  </si>
  <si>
    <t>Total Income</t>
  </si>
  <si>
    <t>EXPENDITURE</t>
  </si>
  <si>
    <t>Staff Costs</t>
  </si>
  <si>
    <t>Clerk's Salary</t>
  </si>
  <si>
    <t>Sub-total</t>
  </si>
  <si>
    <t>Administration</t>
  </si>
  <si>
    <t>Website design &amp; hosting</t>
  </si>
  <si>
    <t>Room hire</t>
  </si>
  <si>
    <t>Miscellaneous expenses</t>
  </si>
  <si>
    <t>Audit fees</t>
  </si>
  <si>
    <t xml:space="preserve">Training </t>
  </si>
  <si>
    <t xml:space="preserve">Neighbourhood Plan Consultancy </t>
  </si>
  <si>
    <t>Neighbourhood Plan Survey</t>
  </si>
  <si>
    <t>Pocket Park rent</t>
  </si>
  <si>
    <t>Insurance</t>
  </si>
  <si>
    <t>Subscriptions</t>
  </si>
  <si>
    <t>Speed Sign labour costs</t>
  </si>
  <si>
    <t>Environment</t>
  </si>
  <si>
    <t>Defibrillator maintenance</t>
  </si>
  <si>
    <t>Village Sign maintenance</t>
  </si>
  <si>
    <t xml:space="preserve"> </t>
  </si>
  <si>
    <t>Dog bin emptying</t>
  </si>
  <si>
    <t>Grass, hedge &amp; tree cutting</t>
  </si>
  <si>
    <t xml:space="preserve"> Noticeboard repairs</t>
  </si>
  <si>
    <t>Jubilee Hall/Community Garden</t>
  </si>
  <si>
    <t>Ditch/paths maintenance</t>
  </si>
  <si>
    <t>Telephone box repairs</t>
  </si>
  <si>
    <t xml:space="preserve">Recreation Ground </t>
  </si>
  <si>
    <t>Additions/improvements</t>
  </si>
  <si>
    <t>Playground maintenance &amp; inspections</t>
  </si>
  <si>
    <t xml:space="preserve">Pocket Park </t>
  </si>
  <si>
    <t xml:space="preserve">Ground Maintenance Contract </t>
  </si>
  <si>
    <t>Other</t>
  </si>
  <si>
    <t>Churchyard Maintenance Grants</t>
  </si>
  <si>
    <t>Other grants</t>
  </si>
  <si>
    <t>VAT Paid</t>
  </si>
  <si>
    <t xml:space="preserve">Sub-total </t>
  </si>
  <si>
    <t xml:space="preserve">Total expenditure </t>
  </si>
  <si>
    <t>FUNDS AVAILABLE</t>
  </si>
  <si>
    <t>Opening balance 1 April 2021</t>
  </si>
  <si>
    <t>Income 21-22</t>
  </si>
  <si>
    <t>Expenditure 21-22</t>
  </si>
  <si>
    <t>Total Funds  31/03/22</t>
  </si>
  <si>
    <t>Assigned to Asset Replacement Fund</t>
  </si>
  <si>
    <t>Available funds at 31/03/22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</si>
</sst>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04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/>
    <xf numFmtId="165" fontId="0" fillId="0" borderId="0" xfId="0" applyNumberFormat="1"/>
    <xf numFmtId="49" fontId="2" fillId="0" borderId="0" xfId="0" applyNumberFormat="1" applyFont="1" applyAlignment="1" applyProtection="1">
      <alignment horizontal="left"/>
      <protection locked="0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9" fontId="2" fillId="2" borderId="2" xfId="0" applyNumberFormat="1" applyFont="1" applyFill="1" applyBorder="1"/>
    <xf numFmtId="0" fontId="4" fillId="2" borderId="3" xfId="0" applyFont="1" applyFill="1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1" fontId="0" fillId="0" borderId="1" xfId="0" applyNumberFormat="1" applyBorder="1"/>
    <xf numFmtId="0" fontId="6" fillId="0" borderId="1" xfId="1" applyFont="1" applyBorder="1" applyAlignment="1">
      <alignment horizontal="right"/>
    </xf>
    <xf numFmtId="164" fontId="0" fillId="0" borderId="1" xfId="0" applyNumberFormat="1" applyBorder="1"/>
    <xf numFmtId="165" fontId="0" fillId="0" borderId="2" xfId="0" applyNumberFormat="1" applyBorder="1"/>
    <xf numFmtId="0" fontId="6" fillId="0" borderId="1" xfId="1" applyFont="1" applyBorder="1"/>
    <xf numFmtId="49" fontId="4" fillId="0" borderId="4" xfId="0" applyNumberFormat="1" applyFont="1" applyBorder="1" applyProtection="1">
      <protection locked="0"/>
    </xf>
    <xf numFmtId="0" fontId="0" fillId="0" borderId="5" xfId="0" applyBorder="1"/>
    <xf numFmtId="1" fontId="2" fillId="0" borderId="6" xfId="0" applyNumberFormat="1" applyFont="1" applyBorder="1"/>
    <xf numFmtId="1" fontId="2" fillId="0" borderId="7" xfId="0" applyNumberFormat="1" applyFont="1" applyBorder="1"/>
    <xf numFmtId="164" fontId="2" fillId="0" borderId="7" xfId="0" applyNumberFormat="1" applyFont="1" applyBorder="1"/>
    <xf numFmtId="165" fontId="2" fillId="0" borderId="8" xfId="0" applyNumberFormat="1" applyFont="1" applyBorder="1"/>
    <xf numFmtId="165" fontId="2" fillId="0" borderId="6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1" fontId="2" fillId="2" borderId="12" xfId="0" applyNumberFormat="1" applyFont="1" applyFill="1" applyBorder="1"/>
    <xf numFmtId="164" fontId="0" fillId="2" borderId="12" xfId="0" applyNumberFormat="1" applyFill="1" applyBorder="1"/>
    <xf numFmtId="165" fontId="0" fillId="2" borderId="12" xfId="0" applyNumberFormat="1" applyFill="1" applyBorder="1"/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1" fontId="0" fillId="3" borderId="14" xfId="0" applyNumberFormat="1" applyFill="1" applyBorder="1"/>
    <xf numFmtId="164" fontId="0" fillId="3" borderId="14" xfId="0" applyNumberFormat="1" applyFill="1" applyBorder="1"/>
    <xf numFmtId="165" fontId="0" fillId="3" borderId="14" xfId="0" applyNumberFormat="1" applyFill="1" applyBorder="1"/>
    <xf numFmtId="165" fontId="0" fillId="3" borderId="15" xfId="0" applyNumberFormat="1" applyFill="1" applyBorder="1"/>
    <xf numFmtId="0" fontId="0" fillId="0" borderId="16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/>
    <xf numFmtId="0" fontId="0" fillId="0" borderId="17" xfId="0" applyBorder="1"/>
    <xf numFmtId="0" fontId="6" fillId="0" borderId="1" xfId="2" applyFont="1" applyBorder="1"/>
    <xf numFmtId="0" fontId="0" fillId="0" borderId="18" xfId="0" applyBorder="1"/>
    <xf numFmtId="0" fontId="7" fillId="0" borderId="6" xfId="2" applyFont="1" applyBorder="1"/>
    <xf numFmtId="1" fontId="0" fillId="0" borderId="6" xfId="0" applyNumberFormat="1" applyBorder="1"/>
    <xf numFmtId="0" fontId="6" fillId="0" borderId="6" xfId="1" applyFont="1" applyBorder="1"/>
    <xf numFmtId="164" fontId="0" fillId="0" borderId="6" xfId="0" applyNumberFormat="1" applyBorder="1"/>
    <xf numFmtId="0" fontId="2" fillId="0" borderId="7" xfId="0" applyFont="1" applyBorder="1"/>
    <xf numFmtId="0" fontId="0" fillId="0" borderId="19" xfId="0" applyBorder="1"/>
    <xf numFmtId="0" fontId="6" fillId="0" borderId="19" xfId="2" applyFont="1" applyBorder="1"/>
    <xf numFmtId="1" fontId="0" fillId="0" borderId="19" xfId="0" applyNumberFormat="1" applyBorder="1"/>
    <xf numFmtId="0" fontId="6" fillId="0" borderId="19" xfId="1" applyFont="1" applyBorder="1"/>
    <xf numFmtId="164" fontId="0" fillId="0" borderId="19" xfId="0" applyNumberFormat="1" applyBorder="1"/>
    <xf numFmtId="165" fontId="0" fillId="0" borderId="19" xfId="0" applyNumberFormat="1" applyBorder="1"/>
    <xf numFmtId="0" fontId="2" fillId="0" borderId="19" xfId="0" applyFont="1" applyBorder="1"/>
    <xf numFmtId="0" fontId="2" fillId="3" borderId="1" xfId="0" applyFont="1" applyFill="1" applyBorder="1"/>
    <xf numFmtId="0" fontId="6" fillId="3" borderId="1" xfId="2" applyFont="1" applyFill="1" applyBorder="1"/>
    <xf numFmtId="1" fontId="0" fillId="3" borderId="1" xfId="0" applyNumberFormat="1" applyFill="1" applyBorder="1"/>
    <xf numFmtId="0" fontId="6" fillId="3" borderId="1" xfId="1" applyFont="1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0" borderId="1" xfId="0" applyBorder="1" applyProtection="1">
      <protection locked="0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1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20" xfId="0" applyFont="1" applyBorder="1"/>
    <xf numFmtId="0" fontId="0" fillId="0" borderId="21" xfId="0" applyBorder="1"/>
    <xf numFmtId="164" fontId="2" fillId="0" borderId="0" xfId="0" applyNumberFormat="1" applyFont="1"/>
    <xf numFmtId="165" fontId="4" fillId="0" borderId="0" xfId="0" applyNumberFormat="1" applyFont="1"/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0" fillId="0" borderId="20" xfId="0" applyBorder="1"/>
    <xf numFmtId="0" fontId="0" fillId="0" borderId="22" xfId="0" applyBorder="1"/>
    <xf numFmtId="0" fontId="2" fillId="0" borderId="8" xfId="0" applyFont="1" applyBorder="1"/>
    <xf numFmtId="0" fontId="0" fillId="0" borderId="23" xfId="0" applyBorder="1"/>
    <xf numFmtId="0" fontId="2" fillId="0" borderId="24" xfId="0" applyFont="1" applyBorder="1" applyProtection="1">
      <protection locked="0"/>
    </xf>
    <xf numFmtId="0" fontId="0" fillId="0" borderId="25" xfId="0" applyBorder="1"/>
    <xf numFmtId="1" fontId="2" fillId="0" borderId="26" xfId="0" applyNumberFormat="1" applyFont="1" applyBorder="1"/>
    <xf numFmtId="1" fontId="2" fillId="0" borderId="27" xfId="0" applyNumberFormat="1" applyFont="1" applyBorder="1"/>
    <xf numFmtId="164" fontId="2" fillId="0" borderId="27" xfId="0" applyNumberFormat="1" applyFont="1" applyBorder="1"/>
    <xf numFmtId="165" fontId="2" fillId="0" borderId="27" xfId="0" applyNumberFormat="1" applyFont="1" applyBorder="1"/>
    <xf numFmtId="1" fontId="0" fillId="0" borderId="0" xfId="0" applyNumberFormat="1"/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1" fontId="0" fillId="0" borderId="1" xfId="0" applyNumberForma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3" xfId="0" applyBorder="1"/>
  </cellXfs>
  <cellStyles count="3">
    <cellStyle name="Normal" xfId="0" builtinId="0"/>
    <cellStyle name="Normal 2" xfId="1" xr:uid="{3952E377-309C-4927-BB4E-8417BF524299}"/>
    <cellStyle name="Normal 4" xfId="2" xr:uid="{020F374B-0372-4284-974A-C5D5F61790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BC29-1A9F-4E6E-9004-223033FEFA8A}">
  <dimension ref="A1:G65"/>
  <sheetViews>
    <sheetView tabSelected="1" workbookViewId="0">
      <selection activeCell="L6" sqref="L6"/>
    </sheetView>
  </sheetViews>
  <sheetFormatPr defaultRowHeight="14.4" x14ac:dyDescent="0.3"/>
  <cols>
    <col min="2" max="2" width="37.88671875" customWidth="1"/>
    <col min="3" max="3" width="12.21875" customWidth="1"/>
    <col min="4" max="4" width="11" customWidth="1"/>
    <col min="5" max="5" width="13.44140625" customWidth="1"/>
    <col min="6" max="6" width="12.109375" customWidth="1"/>
    <col min="7" max="7" width="11.33203125" customWidth="1"/>
  </cols>
  <sheetData>
    <row r="1" spans="1:7" ht="18" x14ac:dyDescent="0.35">
      <c r="A1" s="1" t="s">
        <v>0</v>
      </c>
      <c r="B1" s="2"/>
      <c r="E1" s="3"/>
      <c r="F1" s="4"/>
    </row>
    <row r="2" spans="1:7" ht="18" x14ac:dyDescent="0.35">
      <c r="A2" s="1" t="s">
        <v>1</v>
      </c>
      <c r="B2" s="2"/>
      <c r="E2" s="3"/>
      <c r="F2" s="4"/>
    </row>
    <row r="3" spans="1:7" x14ac:dyDescent="0.3">
      <c r="A3" s="5"/>
      <c r="B3" s="5"/>
      <c r="C3" s="6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x14ac:dyDescent="0.3">
      <c r="A4" s="10" t="s">
        <v>7</v>
      </c>
      <c r="B4" s="11"/>
      <c r="C4" s="12" t="s">
        <v>8</v>
      </c>
      <c r="D4" s="13" t="s">
        <v>8</v>
      </c>
      <c r="E4" s="14" t="s">
        <v>8</v>
      </c>
      <c r="F4" s="15" t="s">
        <v>8</v>
      </c>
      <c r="G4" s="16" t="s">
        <v>8</v>
      </c>
    </row>
    <row r="5" spans="1:7" x14ac:dyDescent="0.3">
      <c r="A5" s="17"/>
      <c r="B5" s="18" t="s">
        <v>9</v>
      </c>
      <c r="C5" s="19">
        <v>15500</v>
      </c>
      <c r="D5" s="20">
        <v>15500</v>
      </c>
      <c r="E5" s="21">
        <v>15500</v>
      </c>
      <c r="F5" s="22">
        <v>15500</v>
      </c>
      <c r="G5" s="17">
        <v>15500</v>
      </c>
    </row>
    <row r="6" spans="1:7" x14ac:dyDescent="0.3">
      <c r="A6" s="17"/>
      <c r="B6" s="18" t="s">
        <v>10</v>
      </c>
      <c r="C6" s="19">
        <v>10</v>
      </c>
      <c r="D6" s="20">
        <v>10</v>
      </c>
      <c r="E6" s="21">
        <v>10</v>
      </c>
      <c r="F6" s="22">
        <v>10</v>
      </c>
      <c r="G6" s="17">
        <v>10</v>
      </c>
    </row>
    <row r="7" spans="1:7" x14ac:dyDescent="0.3">
      <c r="A7" s="17"/>
      <c r="B7" s="18" t="s">
        <v>11</v>
      </c>
      <c r="C7" s="19">
        <v>962</v>
      </c>
      <c r="D7" s="23">
        <v>1230</v>
      </c>
      <c r="E7" s="21">
        <v>462</v>
      </c>
      <c r="F7" s="22">
        <v>913</v>
      </c>
      <c r="G7" s="17">
        <v>264.44</v>
      </c>
    </row>
    <row r="8" spans="1:7" x14ac:dyDescent="0.3">
      <c r="A8" s="17"/>
      <c r="B8" s="18" t="s">
        <v>12</v>
      </c>
      <c r="C8" s="19">
        <v>4</v>
      </c>
      <c r="D8" s="23">
        <v>35</v>
      </c>
      <c r="E8" s="21">
        <v>88</v>
      </c>
      <c r="F8" s="22">
        <v>56</v>
      </c>
      <c r="G8" s="17">
        <v>26.7</v>
      </c>
    </row>
    <row r="9" spans="1:7" x14ac:dyDescent="0.3">
      <c r="A9" s="17"/>
      <c r="B9" s="18" t="s">
        <v>13</v>
      </c>
      <c r="C9" s="19">
        <v>1538</v>
      </c>
      <c r="D9" s="17">
        <v>0</v>
      </c>
      <c r="E9" s="21">
        <v>0</v>
      </c>
      <c r="F9" s="22">
        <v>0</v>
      </c>
      <c r="G9" s="17">
        <v>7339</v>
      </c>
    </row>
    <row r="10" spans="1:7" x14ac:dyDescent="0.3">
      <c r="A10" s="17"/>
      <c r="B10" s="18" t="s">
        <v>14</v>
      </c>
      <c r="C10" s="19">
        <v>0</v>
      </c>
      <c r="D10" s="23">
        <v>3010</v>
      </c>
      <c r="E10" s="21">
        <v>0</v>
      </c>
      <c r="F10" s="22">
        <v>500</v>
      </c>
      <c r="G10" s="17">
        <v>0</v>
      </c>
    </row>
    <row r="11" spans="1:7" ht="15" thickBot="1" x14ac:dyDescent="0.35">
      <c r="A11" s="24" t="s">
        <v>15</v>
      </c>
      <c r="B11" s="25"/>
      <c r="C11" s="26">
        <f>SUM(C5:C10)</f>
        <v>18014</v>
      </c>
      <c r="D11" s="27">
        <f>SUM(D5:D10)</f>
        <v>19785</v>
      </c>
      <c r="E11" s="28">
        <f>SUM(E5:E10)</f>
        <v>16060</v>
      </c>
      <c r="F11" s="29">
        <f>SUM(F5:F10)</f>
        <v>16979</v>
      </c>
      <c r="G11" s="30">
        <f>SUM(G5:G10)</f>
        <v>23140.14</v>
      </c>
    </row>
    <row r="12" spans="1:7" x14ac:dyDescent="0.3">
      <c r="A12" s="31"/>
      <c r="B12" s="32"/>
      <c r="C12" s="32"/>
      <c r="D12" s="33"/>
      <c r="E12" s="3"/>
      <c r="F12" s="4"/>
    </row>
    <row r="13" spans="1:7" ht="15" thickBot="1" x14ac:dyDescent="0.35">
      <c r="A13" s="34" t="s">
        <v>16</v>
      </c>
      <c r="B13" s="34"/>
      <c r="C13" s="35"/>
      <c r="D13" s="36"/>
      <c r="E13" s="37"/>
      <c r="F13" s="38"/>
      <c r="G13" s="38"/>
    </row>
    <row r="14" spans="1:7" x14ac:dyDescent="0.3">
      <c r="A14" s="39" t="s">
        <v>17</v>
      </c>
      <c r="B14" s="40"/>
      <c r="C14" s="41"/>
      <c r="D14" s="42"/>
      <c r="E14" s="43"/>
      <c r="F14" s="44"/>
      <c r="G14" s="45"/>
    </row>
    <row r="15" spans="1:7" x14ac:dyDescent="0.3">
      <c r="A15" s="46"/>
      <c r="B15" s="18"/>
      <c r="C15" s="47"/>
      <c r="D15" s="19"/>
      <c r="E15" s="21"/>
      <c r="F15" s="48"/>
      <c r="G15" s="49"/>
    </row>
    <row r="16" spans="1:7" x14ac:dyDescent="0.3">
      <c r="A16" s="46"/>
      <c r="B16" s="50" t="s">
        <v>18</v>
      </c>
      <c r="C16" s="19">
        <v>4940</v>
      </c>
      <c r="D16" s="23">
        <v>5313</v>
      </c>
      <c r="E16" s="21">
        <v>5500</v>
      </c>
      <c r="F16" s="48">
        <v>5500</v>
      </c>
      <c r="G16" s="49">
        <v>5917</v>
      </c>
    </row>
    <row r="17" spans="1:7" ht="15" thickBot="1" x14ac:dyDescent="0.35">
      <c r="A17" s="51"/>
      <c r="B17" s="52" t="s">
        <v>19</v>
      </c>
      <c r="C17" s="53"/>
      <c r="D17" s="54"/>
      <c r="E17" s="55"/>
      <c r="F17" s="30">
        <v>5500</v>
      </c>
      <c r="G17" s="56">
        <v>5917</v>
      </c>
    </row>
    <row r="18" spans="1:7" x14ac:dyDescent="0.3">
      <c r="A18" s="57"/>
      <c r="B18" s="58"/>
      <c r="C18" s="59"/>
      <c r="D18" s="60"/>
      <c r="E18" s="61"/>
      <c r="F18" s="62"/>
      <c r="G18" s="63"/>
    </row>
    <row r="19" spans="1:7" x14ac:dyDescent="0.3">
      <c r="A19" s="64" t="s">
        <v>20</v>
      </c>
      <c r="B19" s="65"/>
      <c r="C19" s="66"/>
      <c r="D19" s="67"/>
      <c r="E19" s="68"/>
      <c r="F19" s="69"/>
      <c r="G19" s="64"/>
    </row>
    <row r="20" spans="1:7" x14ac:dyDescent="0.3">
      <c r="A20" s="17"/>
      <c r="B20" s="70" t="s">
        <v>21</v>
      </c>
      <c r="C20" s="19">
        <v>82</v>
      </c>
      <c r="D20" s="23">
        <v>220</v>
      </c>
      <c r="E20" s="21">
        <f>SUM(56+82)</f>
        <v>138</v>
      </c>
      <c r="F20" s="48">
        <f>SUM(48+83)</f>
        <v>131</v>
      </c>
      <c r="G20" s="17">
        <v>262</v>
      </c>
    </row>
    <row r="21" spans="1:7" x14ac:dyDescent="0.3">
      <c r="A21" s="17"/>
      <c r="B21" s="70" t="s">
        <v>22</v>
      </c>
      <c r="C21" s="19">
        <v>151</v>
      </c>
      <c r="D21" s="23">
        <v>191</v>
      </c>
      <c r="E21" s="21">
        <f>SUM(61+72+15+48)</f>
        <v>196</v>
      </c>
      <c r="F21" s="48">
        <v>-15</v>
      </c>
      <c r="G21" s="17">
        <v>243</v>
      </c>
    </row>
    <row r="22" spans="1:7" x14ac:dyDescent="0.3">
      <c r="A22" s="17"/>
      <c r="B22" s="70" t="s">
        <v>23</v>
      </c>
      <c r="C22" s="19">
        <v>61</v>
      </c>
      <c r="D22" s="23">
        <v>522</v>
      </c>
      <c r="E22" s="21">
        <v>52</v>
      </c>
      <c r="F22" s="48">
        <v>121</v>
      </c>
      <c r="G22" s="17">
        <v>188</v>
      </c>
    </row>
    <row r="23" spans="1:7" x14ac:dyDescent="0.3">
      <c r="A23" s="71"/>
      <c r="B23" s="70" t="s">
        <v>24</v>
      </c>
      <c r="C23" s="19">
        <v>300</v>
      </c>
      <c r="D23" s="23">
        <v>205</v>
      </c>
      <c r="E23" s="21">
        <v>205</v>
      </c>
      <c r="F23" s="48">
        <v>210</v>
      </c>
      <c r="G23" s="17">
        <v>215</v>
      </c>
    </row>
    <row r="24" spans="1:7" x14ac:dyDescent="0.3">
      <c r="A24" s="17"/>
      <c r="B24" s="70" t="s">
        <v>25</v>
      </c>
      <c r="C24" s="19">
        <v>0</v>
      </c>
      <c r="D24" s="23">
        <v>175</v>
      </c>
      <c r="E24" s="21">
        <v>0</v>
      </c>
      <c r="F24" s="48">
        <v>0</v>
      </c>
      <c r="G24" s="17">
        <v>90</v>
      </c>
    </row>
    <row r="25" spans="1:7" x14ac:dyDescent="0.3">
      <c r="A25" s="17"/>
      <c r="B25" s="70" t="s">
        <v>26</v>
      </c>
      <c r="C25" s="19">
        <v>758</v>
      </c>
      <c r="D25" s="23">
        <v>0</v>
      </c>
      <c r="E25" s="21">
        <v>0</v>
      </c>
      <c r="F25" s="48">
        <v>0</v>
      </c>
      <c r="G25" s="17">
        <v>7129</v>
      </c>
    </row>
    <row r="26" spans="1:7" x14ac:dyDescent="0.3">
      <c r="A26" s="17"/>
      <c r="B26" s="70" t="s">
        <v>27</v>
      </c>
      <c r="C26" s="19">
        <v>98</v>
      </c>
      <c r="D26" s="23">
        <v>114</v>
      </c>
      <c r="E26" s="21">
        <v>47</v>
      </c>
      <c r="F26" s="48">
        <v>0</v>
      </c>
      <c r="G26" s="17">
        <f>325+135</f>
        <v>460</v>
      </c>
    </row>
    <row r="27" spans="1:7" x14ac:dyDescent="0.3">
      <c r="A27" s="17"/>
      <c r="B27" s="70" t="s">
        <v>28</v>
      </c>
      <c r="C27" s="19">
        <v>15</v>
      </c>
      <c r="D27" s="23">
        <v>15</v>
      </c>
      <c r="E27" s="21">
        <v>25</v>
      </c>
      <c r="F27" s="48">
        <v>20</v>
      </c>
      <c r="G27" s="17">
        <v>20</v>
      </c>
    </row>
    <row r="28" spans="1:7" x14ac:dyDescent="0.3">
      <c r="A28" s="17"/>
      <c r="B28" s="70" t="s">
        <v>29</v>
      </c>
      <c r="C28" s="19">
        <v>639</v>
      </c>
      <c r="D28" s="23">
        <v>703</v>
      </c>
      <c r="E28" s="21">
        <v>717</v>
      </c>
      <c r="F28" s="48">
        <v>731</v>
      </c>
      <c r="G28" s="17">
        <v>746</v>
      </c>
    </row>
    <row r="29" spans="1:7" x14ac:dyDescent="0.3">
      <c r="A29" s="17"/>
      <c r="B29" s="70" t="s">
        <v>30</v>
      </c>
      <c r="C29" s="19">
        <v>341</v>
      </c>
      <c r="D29" s="23">
        <v>357</v>
      </c>
      <c r="E29" s="21">
        <f>SUM(345+36+35)</f>
        <v>416</v>
      </c>
      <c r="F29" s="48">
        <v>613</v>
      </c>
      <c r="G29" s="17">
        <v>501</v>
      </c>
    </row>
    <row r="30" spans="1:7" x14ac:dyDescent="0.3">
      <c r="A30" s="17"/>
      <c r="B30" s="70" t="s">
        <v>31</v>
      </c>
      <c r="C30" s="19"/>
      <c r="D30" s="23"/>
      <c r="E30" s="21"/>
      <c r="F30" s="48">
        <v>0</v>
      </c>
      <c r="G30" s="17">
        <v>300</v>
      </c>
    </row>
    <row r="31" spans="1:7" x14ac:dyDescent="0.3">
      <c r="A31" s="72"/>
      <c r="B31" s="73" t="s">
        <v>19</v>
      </c>
      <c r="C31" s="74">
        <f>SUM(C16:C29)</f>
        <v>7385</v>
      </c>
      <c r="D31" s="74">
        <f>SUM(D16:D29)</f>
        <v>7815</v>
      </c>
      <c r="E31" s="75">
        <f>SUM(E16:E29)</f>
        <v>7296</v>
      </c>
      <c r="F31" s="76">
        <f>SUM(F16:F30)</f>
        <v>12811</v>
      </c>
      <c r="G31" s="76">
        <f>SUM(G20:G30)</f>
        <v>10154</v>
      </c>
    </row>
    <row r="32" spans="1:7" x14ac:dyDescent="0.3">
      <c r="A32" s="77"/>
      <c r="B32" s="78"/>
      <c r="C32" s="78"/>
      <c r="D32" s="33"/>
      <c r="E32" s="79"/>
      <c r="F32" s="80">
        <f>SUM(F31-F16)</f>
        <v>7311</v>
      </c>
      <c r="G32" s="4">
        <f>SUM(G31-G16)</f>
        <v>4237</v>
      </c>
    </row>
    <row r="33" spans="1:7" x14ac:dyDescent="0.3">
      <c r="A33" s="81" t="s">
        <v>32</v>
      </c>
      <c r="B33" s="81"/>
      <c r="C33" s="82"/>
      <c r="D33" s="82"/>
      <c r="E33" s="83"/>
      <c r="F33" s="84"/>
      <c r="G33" s="84"/>
    </row>
    <row r="34" spans="1:7" x14ac:dyDescent="0.3">
      <c r="A34" s="17"/>
      <c r="B34" s="70" t="s">
        <v>33</v>
      </c>
      <c r="C34" s="19">
        <v>0</v>
      </c>
      <c r="D34" s="23">
        <v>277</v>
      </c>
      <c r="E34" s="21">
        <v>-96</v>
      </c>
      <c r="F34" s="48">
        <v>0</v>
      </c>
      <c r="G34" s="17">
        <v>0</v>
      </c>
    </row>
    <row r="35" spans="1:7" x14ac:dyDescent="0.3">
      <c r="A35" s="17"/>
      <c r="B35" s="70" t="s">
        <v>34</v>
      </c>
      <c r="C35" s="19">
        <v>0</v>
      </c>
      <c r="D35" s="17">
        <v>0</v>
      </c>
      <c r="E35" s="21">
        <v>0</v>
      </c>
      <c r="F35" s="48">
        <v>0</v>
      </c>
      <c r="G35" s="17">
        <v>0</v>
      </c>
    </row>
    <row r="36" spans="1:7" x14ac:dyDescent="0.3">
      <c r="A36" s="17" t="s">
        <v>35</v>
      </c>
      <c r="B36" s="70" t="s">
        <v>36</v>
      </c>
      <c r="C36" s="19">
        <v>398</v>
      </c>
      <c r="D36" s="23">
        <v>207</v>
      </c>
      <c r="E36" s="21">
        <v>0</v>
      </c>
      <c r="F36" s="48">
        <f>SUM(600+611)</f>
        <v>1211</v>
      </c>
      <c r="G36" s="17">
        <v>616</v>
      </c>
    </row>
    <row r="37" spans="1:7" x14ac:dyDescent="0.3">
      <c r="A37" s="17"/>
      <c r="B37" s="70" t="s">
        <v>37</v>
      </c>
      <c r="C37" s="19">
        <v>1365</v>
      </c>
      <c r="D37" s="23">
        <v>609</v>
      </c>
      <c r="E37" s="21">
        <f>SUM(413+380+153+78)</f>
        <v>1024</v>
      </c>
      <c r="F37" s="48">
        <f>SUM(60+198+60+122+240+350+135+0.4)</f>
        <v>1165.4000000000001</v>
      </c>
      <c r="G37" s="17">
        <v>1713</v>
      </c>
    </row>
    <row r="38" spans="1:7" x14ac:dyDescent="0.3">
      <c r="A38" s="17"/>
      <c r="B38" s="70" t="s">
        <v>38</v>
      </c>
      <c r="C38" s="19">
        <v>0</v>
      </c>
      <c r="D38" s="17">
        <v>0</v>
      </c>
      <c r="E38" s="21">
        <v>0</v>
      </c>
      <c r="F38" s="48">
        <v>0</v>
      </c>
      <c r="G38" s="17">
        <v>0</v>
      </c>
    </row>
    <row r="39" spans="1:7" x14ac:dyDescent="0.3">
      <c r="A39" s="17"/>
      <c r="B39" s="70" t="s">
        <v>39</v>
      </c>
      <c r="C39" s="19">
        <v>425</v>
      </c>
      <c r="D39" s="23">
        <v>1285</v>
      </c>
      <c r="E39" s="21">
        <v>1030</v>
      </c>
      <c r="F39" s="48">
        <v>0</v>
      </c>
      <c r="G39" s="17">
        <v>0</v>
      </c>
    </row>
    <row r="40" spans="1:7" x14ac:dyDescent="0.3">
      <c r="A40" s="17"/>
      <c r="B40" s="70" t="s">
        <v>40</v>
      </c>
      <c r="C40" s="19">
        <v>0</v>
      </c>
      <c r="D40" s="17">
        <v>0</v>
      </c>
      <c r="E40" s="21">
        <v>0</v>
      </c>
      <c r="F40" s="48">
        <v>227</v>
      </c>
      <c r="G40" s="17">
        <v>0</v>
      </c>
    </row>
    <row r="41" spans="1:7" x14ac:dyDescent="0.3">
      <c r="A41" s="17"/>
      <c r="B41" s="70" t="s">
        <v>41</v>
      </c>
      <c r="C41" s="19">
        <v>0</v>
      </c>
      <c r="D41" s="17">
        <v>0</v>
      </c>
      <c r="E41" s="21">
        <v>94</v>
      </c>
      <c r="F41" s="48">
        <v>0</v>
      </c>
      <c r="G41" s="17" t="s">
        <v>35</v>
      </c>
    </row>
    <row r="42" spans="1:7" x14ac:dyDescent="0.3">
      <c r="A42" s="72"/>
      <c r="B42" s="73" t="s">
        <v>19</v>
      </c>
      <c r="C42" s="85">
        <f>SUM(C34:C41)</f>
        <v>2188</v>
      </c>
      <c r="D42" s="85">
        <f>SUM(D34:D41)</f>
        <v>2378</v>
      </c>
      <c r="E42" s="86">
        <f>SUM(E34:E41)</f>
        <v>2052</v>
      </c>
      <c r="F42" s="87">
        <f>SUM(F34:F41)</f>
        <v>2603.4</v>
      </c>
      <c r="G42" s="87">
        <f>SUM(G34:G41)</f>
        <v>2329</v>
      </c>
    </row>
    <row r="43" spans="1:7" x14ac:dyDescent="0.3">
      <c r="A43" s="88"/>
      <c r="B43" s="78"/>
      <c r="C43" s="78"/>
      <c r="D43" s="89"/>
      <c r="E43" s="79"/>
      <c r="F43" s="80"/>
    </row>
    <row r="44" spans="1:7" x14ac:dyDescent="0.3">
      <c r="A44" s="81" t="s">
        <v>42</v>
      </c>
      <c r="B44" s="81"/>
      <c r="C44" s="66"/>
      <c r="D44" s="82"/>
      <c r="E44" s="68"/>
      <c r="F44" s="69"/>
      <c r="G44" s="69"/>
    </row>
    <row r="45" spans="1:7" x14ac:dyDescent="0.3">
      <c r="A45" s="17"/>
      <c r="B45" s="70" t="s">
        <v>43</v>
      </c>
      <c r="C45" s="19">
        <v>329</v>
      </c>
      <c r="D45" s="23">
        <v>5850</v>
      </c>
      <c r="E45" s="21">
        <f>SUM(445+177+320)</f>
        <v>942</v>
      </c>
      <c r="F45" s="48">
        <f>SUM(427+272+0.37)</f>
        <v>699.37</v>
      </c>
      <c r="G45" s="17">
        <v>0</v>
      </c>
    </row>
    <row r="46" spans="1:7" x14ac:dyDescent="0.3">
      <c r="A46" s="17"/>
      <c r="B46" s="70" t="s">
        <v>44</v>
      </c>
      <c r="C46" s="19">
        <v>265</v>
      </c>
      <c r="D46" s="23">
        <f>374+24+100</f>
        <v>498</v>
      </c>
      <c r="E46" s="21">
        <v>101</v>
      </c>
      <c r="F46" s="48">
        <v>1246.6099999999999</v>
      </c>
      <c r="G46" s="17">
        <v>301</v>
      </c>
    </row>
    <row r="47" spans="1:7" x14ac:dyDescent="0.3">
      <c r="A47" s="17"/>
      <c r="B47" s="70" t="s">
        <v>45</v>
      </c>
      <c r="C47" s="19">
        <v>1755</v>
      </c>
      <c r="D47" s="17">
        <v>0</v>
      </c>
      <c r="E47" s="21">
        <v>0</v>
      </c>
      <c r="F47" s="48">
        <v>0</v>
      </c>
      <c r="G47" s="17">
        <v>0</v>
      </c>
    </row>
    <row r="48" spans="1:7" x14ac:dyDescent="0.3">
      <c r="A48" s="17"/>
      <c r="B48" s="70" t="s">
        <v>46</v>
      </c>
      <c r="C48" s="19">
        <v>1250</v>
      </c>
      <c r="D48" s="23">
        <v>1225</v>
      </c>
      <c r="E48" s="21">
        <v>1250</v>
      </c>
      <c r="F48" s="48">
        <v>1250</v>
      </c>
      <c r="G48" s="17">
        <v>1250</v>
      </c>
    </row>
    <row r="49" spans="1:7" x14ac:dyDescent="0.3">
      <c r="A49" s="17"/>
      <c r="B49" s="73" t="s">
        <v>19</v>
      </c>
      <c r="C49" s="74">
        <f>SUM(C45:C48)</f>
        <v>3599</v>
      </c>
      <c r="D49" s="74">
        <f>SUM(D45:D48)</f>
        <v>7573</v>
      </c>
      <c r="E49" s="75">
        <f>SUM(E45:E48)</f>
        <v>2293</v>
      </c>
      <c r="F49" s="76">
        <f>SUM(F45:F48)</f>
        <v>3195.98</v>
      </c>
      <c r="G49" s="76">
        <f>SUM(G45:G48)</f>
        <v>1551</v>
      </c>
    </row>
    <row r="50" spans="1:7" x14ac:dyDescent="0.3">
      <c r="A50" s="88"/>
      <c r="B50" s="78"/>
      <c r="C50" s="78"/>
      <c r="D50" s="89"/>
      <c r="E50" s="3"/>
      <c r="F50" s="4"/>
    </row>
    <row r="51" spans="1:7" x14ac:dyDescent="0.3">
      <c r="A51" s="81" t="s">
        <v>47</v>
      </c>
      <c r="B51" s="81"/>
      <c r="C51" s="66"/>
      <c r="D51" s="82"/>
      <c r="E51" s="68"/>
      <c r="F51" s="69"/>
      <c r="G51" s="69"/>
    </row>
    <row r="52" spans="1:7" x14ac:dyDescent="0.3">
      <c r="A52" s="17"/>
      <c r="B52" s="70" t="s">
        <v>48</v>
      </c>
      <c r="C52" s="19">
        <v>1200</v>
      </c>
      <c r="D52" s="23">
        <v>1200</v>
      </c>
      <c r="E52" s="21">
        <v>1200</v>
      </c>
      <c r="F52" s="48">
        <v>1200</v>
      </c>
      <c r="G52" s="17">
        <v>1200</v>
      </c>
    </row>
    <row r="53" spans="1:7" x14ac:dyDescent="0.3">
      <c r="A53" s="17"/>
      <c r="B53" s="70" t="s">
        <v>49</v>
      </c>
      <c r="C53" s="19"/>
      <c r="D53" s="23">
        <v>0</v>
      </c>
      <c r="E53" s="21">
        <v>0</v>
      </c>
      <c r="F53" s="48">
        <v>100</v>
      </c>
      <c r="G53" s="17">
        <v>100</v>
      </c>
    </row>
    <row r="54" spans="1:7" x14ac:dyDescent="0.3">
      <c r="A54" s="17"/>
      <c r="B54" s="70" t="s">
        <v>50</v>
      </c>
      <c r="C54" s="19">
        <v>957</v>
      </c>
      <c r="D54" s="23">
        <v>1657</v>
      </c>
      <c r="E54" s="21">
        <v>636</v>
      </c>
      <c r="F54" s="48">
        <v>790.87</v>
      </c>
      <c r="G54" s="17">
        <v>1830</v>
      </c>
    </row>
    <row r="55" spans="1:7" x14ac:dyDescent="0.3">
      <c r="A55" s="72"/>
      <c r="B55" s="73" t="s">
        <v>51</v>
      </c>
      <c r="C55" s="74">
        <f>SUM(C52:C54)</f>
        <v>2157</v>
      </c>
      <c r="D55" s="74">
        <f>SUM(D52:D54)</f>
        <v>2857</v>
      </c>
      <c r="E55" s="75">
        <f>SUM(E52:E54)</f>
        <v>1836</v>
      </c>
      <c r="F55" s="76">
        <f>SUM(F52:F54)</f>
        <v>2090.87</v>
      </c>
      <c r="G55" s="76">
        <f>SUM(G52:G54)</f>
        <v>3130</v>
      </c>
    </row>
    <row r="56" spans="1:7" ht="15" thickBot="1" x14ac:dyDescent="0.35">
      <c r="A56" s="90"/>
      <c r="B56" s="91"/>
      <c r="C56" s="91"/>
      <c r="D56" s="25"/>
      <c r="E56" s="3"/>
      <c r="F56" s="4"/>
    </row>
    <row r="57" spans="1:7" ht="15" thickBot="1" x14ac:dyDescent="0.35">
      <c r="A57" s="92" t="s">
        <v>52</v>
      </c>
      <c r="B57" s="93"/>
      <c r="C57" s="94">
        <f>C55+C49+C42+C31+C16</f>
        <v>20269</v>
      </c>
      <c r="D57" s="95">
        <f>D55+D49+D42+D31</f>
        <v>20623</v>
      </c>
      <c r="E57" s="96">
        <f>E55+E49+E42+E31</f>
        <v>13477</v>
      </c>
      <c r="F57" s="97">
        <f>F55+F49+F42+F31</f>
        <v>20701.25</v>
      </c>
      <c r="G57" s="97">
        <f>G55+G49+G42+G31</f>
        <v>17164</v>
      </c>
    </row>
    <row r="58" spans="1:7" x14ac:dyDescent="0.3">
      <c r="B58" s="2"/>
      <c r="D58" s="98"/>
      <c r="E58" s="79"/>
      <c r="F58" s="80"/>
      <c r="G58" t="s">
        <v>35</v>
      </c>
    </row>
    <row r="59" spans="1:7" x14ac:dyDescent="0.3">
      <c r="A59" s="99" t="s">
        <v>53</v>
      </c>
      <c r="B59" s="100"/>
      <c r="C59" s="100"/>
      <c r="D59" s="100"/>
      <c r="E59" s="100"/>
      <c r="F59" s="100"/>
      <c r="G59" s="4" t="s">
        <v>35</v>
      </c>
    </row>
    <row r="60" spans="1:7" x14ac:dyDescent="0.3">
      <c r="A60" s="17"/>
      <c r="B60" s="70" t="s">
        <v>54</v>
      </c>
      <c r="C60" s="17">
        <v>26896</v>
      </c>
      <c r="D60" s="19">
        <v>26023</v>
      </c>
      <c r="E60" s="21">
        <v>28606</v>
      </c>
      <c r="F60" s="48">
        <v>30384</v>
      </c>
    </row>
    <row r="61" spans="1:7" x14ac:dyDescent="0.3">
      <c r="A61" s="17"/>
      <c r="B61" s="70" t="s">
        <v>55</v>
      </c>
      <c r="C61" s="17">
        <v>19785</v>
      </c>
      <c r="D61" s="101">
        <v>16060</v>
      </c>
      <c r="E61" s="21">
        <f>F11</f>
        <v>16979</v>
      </c>
      <c r="F61" s="48">
        <v>23140</v>
      </c>
    </row>
    <row r="62" spans="1:7" x14ac:dyDescent="0.3">
      <c r="A62" s="17"/>
      <c r="B62" s="70" t="s">
        <v>56</v>
      </c>
      <c r="C62" s="17">
        <v>20658</v>
      </c>
      <c r="D62" s="19">
        <v>13477</v>
      </c>
      <c r="E62" s="21">
        <v>15201</v>
      </c>
      <c r="F62" s="48">
        <v>23081</v>
      </c>
      <c r="G62" t="s">
        <v>35</v>
      </c>
    </row>
    <row r="63" spans="1:7" x14ac:dyDescent="0.3">
      <c r="A63" s="17"/>
      <c r="B63" s="70" t="s">
        <v>57</v>
      </c>
      <c r="C63" s="17">
        <v>26023</v>
      </c>
      <c r="D63" s="17">
        <v>28606</v>
      </c>
      <c r="E63" s="21">
        <f>SUM(E60+E61-E62)</f>
        <v>30384</v>
      </c>
      <c r="F63" s="48">
        <f>SUM(F60+F61-F62)</f>
        <v>30443</v>
      </c>
    </row>
    <row r="64" spans="1:7" x14ac:dyDescent="0.3">
      <c r="A64" s="17"/>
      <c r="B64" s="70" t="s">
        <v>58</v>
      </c>
      <c r="C64" s="17">
        <v>10000</v>
      </c>
      <c r="D64" s="17">
        <v>15000</v>
      </c>
      <c r="E64" s="21">
        <v>15000</v>
      </c>
      <c r="F64" s="48">
        <v>15000</v>
      </c>
    </row>
    <row r="65" spans="1:6" x14ac:dyDescent="0.3">
      <c r="A65" s="102" t="s">
        <v>59</v>
      </c>
      <c r="B65" s="103"/>
      <c r="C65" s="72">
        <v>16023</v>
      </c>
      <c r="D65" s="72">
        <f>SUM(D63-D64)</f>
        <v>13606</v>
      </c>
      <c r="E65" s="75">
        <f>SUM(E63-E64)</f>
        <v>15384</v>
      </c>
      <c r="F65" s="76">
        <f>SUM(F63-F64)</f>
        <v>15443</v>
      </c>
    </row>
  </sheetData>
  <mergeCells count="15">
    <mergeCell ref="A56:D56"/>
    <mergeCell ref="A57:B57"/>
    <mergeCell ref="A65:B65"/>
    <mergeCell ref="A32:D32"/>
    <mergeCell ref="A33:B33"/>
    <mergeCell ref="A43:D43"/>
    <mergeCell ref="A44:B44"/>
    <mergeCell ref="A50:D50"/>
    <mergeCell ref="A51:B51"/>
    <mergeCell ref="A3:B3"/>
    <mergeCell ref="A4:B4"/>
    <mergeCell ref="A11:B11"/>
    <mergeCell ref="A12:D12"/>
    <mergeCell ref="A13:B13"/>
    <mergeCell ref="A14:B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dcterms:created xsi:type="dcterms:W3CDTF">2022-05-30T09:29:09Z</dcterms:created>
  <dcterms:modified xsi:type="dcterms:W3CDTF">2022-05-30T09:30:48Z</dcterms:modified>
</cp:coreProperties>
</file>